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JEKTY ZELEŇ\Alzheimer_centrum\Podklady_poptávka\"/>
    </mc:Choice>
  </mc:AlternateContent>
  <xr:revisionPtr revIDLastSave="0" documentId="8_{D1D57060-DE57-48E3-8671-7F1E4D24F8C8}" xr6:coauthVersionLast="45" xr6:coauthVersionMax="45" xr10:uidLastSave="{00000000-0000-0000-0000-000000000000}"/>
  <bookViews>
    <workbookView xWindow="-120" yWindow="-120" windowWidth="29040" windowHeight="15840" tabRatio="957" xr2:uid="{00000000-000D-0000-FFFF-FFFF00000000}"/>
  </bookViews>
  <sheets>
    <sheet name="Vysokokmen soliter" sheetId="43" r:id="rId1"/>
    <sheet name="Celková_rekapitulace_" sheetId="10" r:id="rId2"/>
  </sheets>
  <calcPr calcId="191029"/>
</workbook>
</file>

<file path=xl/calcChain.xml><?xml version="1.0" encoding="utf-8"?>
<calcChain xmlns="http://schemas.openxmlformats.org/spreadsheetml/2006/main">
  <c r="G47" i="43" l="1"/>
  <c r="G43" i="43"/>
  <c r="E25" i="43"/>
  <c r="E16" i="43" s="1"/>
  <c r="G16" i="43" s="1"/>
  <c r="G24" i="43"/>
  <c r="G26" i="43" s="1"/>
  <c r="G18" i="43"/>
  <c r="G12" i="43"/>
  <c r="G8" i="43"/>
  <c r="E32" i="43" l="1"/>
  <c r="G32" i="43" s="1"/>
  <c r="G33" i="43" s="1"/>
  <c r="G27" i="43"/>
  <c r="G28" i="43"/>
  <c r="E14" i="43"/>
  <c r="G14" i="43" s="1"/>
  <c r="G29" i="43" l="1"/>
  <c r="G6" i="43"/>
  <c r="E17" i="43"/>
  <c r="G17" i="43" s="1"/>
  <c r="E9" i="43"/>
  <c r="G9" i="43" s="1"/>
  <c r="E7" i="43"/>
  <c r="E40" i="43" s="1"/>
  <c r="G40" i="43" s="1"/>
  <c r="G34" i="43"/>
  <c r="E44" i="43" l="1"/>
  <c r="G44" i="43" s="1"/>
  <c r="G45" i="43" s="1"/>
  <c r="G46" i="43" s="1"/>
  <c r="E19" i="43"/>
  <c r="G19" i="43" s="1"/>
  <c r="E15" i="43"/>
  <c r="G15" i="43" s="1"/>
  <c r="E35" i="43"/>
  <c r="E36" i="43" s="1"/>
  <c r="G36" i="43" s="1"/>
  <c r="E13" i="43"/>
  <c r="G13" i="43" s="1"/>
  <c r="E11" i="43"/>
  <c r="G11" i="43" s="1"/>
  <c r="E10" i="43"/>
  <c r="G10" i="43" s="1"/>
  <c r="E39" i="43"/>
  <c r="G39" i="43" s="1"/>
  <c r="G7" i="43"/>
  <c r="G41" i="43"/>
  <c r="G42" i="43" s="1"/>
  <c r="G35" i="43" l="1"/>
  <c r="G20" i="43"/>
  <c r="G37" i="43"/>
  <c r="G38" i="43" s="1"/>
  <c r="G48" i="43" s="1"/>
  <c r="G50" i="43" l="1"/>
  <c r="F4" i="10" s="1"/>
  <c r="F6" i="10" l="1"/>
  <c r="F7" i="10" s="1"/>
  <c r="F8" i="10" s="1"/>
</calcChain>
</file>

<file path=xl/sharedStrings.xml><?xml version="1.0" encoding="utf-8"?>
<sst xmlns="http://schemas.openxmlformats.org/spreadsheetml/2006/main" count="112" uniqueCount="79">
  <si>
    <t>ks</t>
  </si>
  <si>
    <t>Technologie výsadby</t>
  </si>
  <si>
    <t xml:space="preserve">P.č. </t>
  </si>
  <si>
    <t>Číslo položky</t>
  </si>
  <si>
    <t>Popis pracovní operace</t>
  </si>
  <si>
    <t>M.j.</t>
  </si>
  <si>
    <t>Počet m.j.</t>
  </si>
  <si>
    <t>Cena / m.j.</t>
  </si>
  <si>
    <t>Cena celkem /Kč/</t>
  </si>
  <si>
    <t>823 - 1 Plochy a úprava území</t>
  </si>
  <si>
    <t>18410-2116</t>
  </si>
  <si>
    <t>18580-2114</t>
  </si>
  <si>
    <t>t</t>
  </si>
  <si>
    <t>18420-2112</t>
  </si>
  <si>
    <t>m2</t>
  </si>
  <si>
    <t>18492-1093</t>
  </si>
  <si>
    <t xml:space="preserve">Mulčování výsadby při tl. mulče 100 mm (drcená kůra)     </t>
  </si>
  <si>
    <t>18580-4311</t>
  </si>
  <si>
    <t>m3</t>
  </si>
  <si>
    <t>18585-1111</t>
  </si>
  <si>
    <t>18580-4213</t>
  </si>
  <si>
    <t>R</t>
  </si>
  <si>
    <t>18491-1111</t>
  </si>
  <si>
    <t>Celkem za výsadbu</t>
  </si>
  <si>
    <t>Specifikace rostlinného materiálu</t>
  </si>
  <si>
    <t>Ozn.</t>
  </si>
  <si>
    <t>Taxon</t>
  </si>
  <si>
    <t>Mj.</t>
  </si>
  <si>
    <t>Celkem rostlinný materiál</t>
  </si>
  <si>
    <t>Specifikace pomocného materiálu</t>
  </si>
  <si>
    <t>Popis materiálu</t>
  </si>
  <si>
    <t xml:space="preserve">umělé hnojivo Silvamix tablety,  4x10g/ks, </t>
  </si>
  <si>
    <t>tabl.</t>
  </si>
  <si>
    <t>drcená kůra na mulčování, 1m2 v tl. 10cm/ks</t>
  </si>
  <si>
    <t>bm</t>
  </si>
  <si>
    <t>Položka</t>
  </si>
  <si>
    <t>pěstební substrát</t>
  </si>
  <si>
    <t>18310-1121</t>
  </si>
  <si>
    <t>Vypletí dřevin soliterních - 2x za vegetaci, 100% plochy</t>
  </si>
  <si>
    <t>Výchovný řez stromů netrnitých - 1 x za vegetaci</t>
  </si>
  <si>
    <t>Hnojení tabletovým hnojivem Silvamix (4x10g), jednotlivě k rostlinám při výsadbě</t>
  </si>
  <si>
    <t>Kontrola ukotvení dřeviny a obalu kmene 1 x v roce výsadby</t>
  </si>
  <si>
    <t>Znovuuvázání dřeviny, u 10% jedinců 1x v roce výsadby</t>
  </si>
  <si>
    <t>40% přirážka na pořizovací náklady (dovoz, manipulace)</t>
  </si>
  <si>
    <t>koeficient ztrát 1,03</t>
  </si>
  <si>
    <t>10 % přirážka na pořizovací náklady (dovoz)</t>
  </si>
  <si>
    <t>koeficient ztrát 1,01</t>
  </si>
  <si>
    <t>koeficient ztrát 1,05</t>
  </si>
  <si>
    <t>úvazek (2m/ks)</t>
  </si>
  <si>
    <t>Celková cena za výsadbu stromů listnatých</t>
  </si>
  <si>
    <t>Cena</t>
  </si>
  <si>
    <t>Výpěstek</t>
  </si>
  <si>
    <t>Zalití dřeviny vodou 100 l/ks,  1 x při výsadbě</t>
  </si>
  <si>
    <t>Dovoz vody - vlastní zdroj investora</t>
  </si>
  <si>
    <t>Zalití dřeviny vodou 100 l/ks,  4 x za vegetaci</t>
  </si>
  <si>
    <t xml:space="preserve">koeficient ztrát 5% </t>
  </si>
  <si>
    <t>voda na zalití - z vlastního zdroje investora</t>
  </si>
  <si>
    <t>Dovoz vody - 4 x za vegetaci - z vlastního zdroje investora</t>
  </si>
  <si>
    <t>Celkové náklady na realizaci zahrady bez DPH</t>
  </si>
  <si>
    <t>DPH 21%</t>
  </si>
  <si>
    <t xml:space="preserve">Celkem pomocný materiál </t>
  </si>
  <si>
    <t xml:space="preserve">Celková cena na realizaci včetně DPH 21% </t>
  </si>
  <si>
    <t>30% přirážka na pořizovací náklady (dovoz, manipulace)</t>
  </si>
  <si>
    <t>Hloubení jámy o velikosti 0,5 m3  s výměnou půdy na 50%</t>
  </si>
  <si>
    <t>Výsadba stromu s balem (průměr balu 700 mm)</t>
  </si>
  <si>
    <t>Ukotvení dřeviny třemi dřevěnými  kůly, průměr 6cm s příčkami a úvazkem, kůly přes 2 do 3m</t>
  </si>
  <si>
    <t>18450-1114</t>
  </si>
  <si>
    <t>Zhotovení obalu kmene nátěr arboflex</t>
  </si>
  <si>
    <t>Vk, 14/16 ok, dtbal</t>
  </si>
  <si>
    <t>Počet stromů velikosti vysokokmen</t>
  </si>
  <si>
    <t>Doprava, kompletace, manipulace</t>
  </si>
  <si>
    <t>30 % přirážka na pořizovací náklady (dovoz, manipulace)</t>
  </si>
  <si>
    <t>kůly na ukotvení  stromů, kůl,frézovaný s  fazetou a špicí, pr. 6cm, délka 3m, 3ks/1strom</t>
  </si>
  <si>
    <t>příčka z půlené frézované kulatiny pr. 9cm, délka 60cm, 3ks/1strom</t>
  </si>
  <si>
    <t>Arboflex</t>
  </si>
  <si>
    <t>Alzheimer Turnov - výsadba  stromu listnatého s balem v rovině – vysokokmen, 14/16 ok</t>
  </si>
  <si>
    <t xml:space="preserve"> Amelanchier arborea cv. Robin Hill</t>
  </si>
  <si>
    <t>Výsadba vysokokmen</t>
  </si>
  <si>
    <t>Dílčí rozpočet č.5 -  severní Uice 5. května  zahradních a krajinářských úprav objektu  " Domov se zvláštním režimen v Turnově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</si>
</sst>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6" formatCode="#,##0.00\ _K_č"/>
  </numFmts>
  <fonts count="1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u/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u/>
      <sz val="12"/>
      <name val="Arial"/>
      <family val="2"/>
      <charset val="238"/>
    </font>
    <font>
      <i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Trebuchet MS"/>
      <family val="2"/>
    </font>
    <font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Protection="0"/>
    <xf numFmtId="0" fontId="5" fillId="0" borderId="0"/>
    <xf numFmtId="0" fontId="17" fillId="0" borderId="0"/>
  </cellStyleXfs>
  <cellXfs count="12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0" fillId="0" borderId="0" xfId="0" applyBorder="1"/>
    <xf numFmtId="0" fontId="0" fillId="0" borderId="0" xfId="0" applyFill="1"/>
    <xf numFmtId="164" fontId="0" fillId="0" borderId="0" xfId="0" applyNumberFormat="1"/>
    <xf numFmtId="164" fontId="0" fillId="0" borderId="0" xfId="0" applyNumberFormat="1" applyAlignment="1">
      <alignment vertical="center"/>
    </xf>
    <xf numFmtId="0" fontId="6" fillId="0" borderId="1" xfId="0" applyFont="1" applyBorder="1"/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2" fontId="7" fillId="2" borderId="1" xfId="0" applyNumberFormat="1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1" xfId="1" applyFont="1" applyBorder="1" applyProtection="1">
      <protection locked="0"/>
    </xf>
    <xf numFmtId="4" fontId="7" fillId="2" borderId="1" xfId="0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9" fillId="2" borderId="0" xfId="0" applyFont="1" applyFill="1" applyBorder="1" applyAlignment="1" applyProtection="1">
      <alignment horizontal="left" vertical="center"/>
      <protection locked="0"/>
    </xf>
    <xf numFmtId="164" fontId="12" fillId="2" borderId="0" xfId="0" applyNumberFormat="1" applyFont="1" applyFill="1" applyBorder="1" applyAlignment="1" applyProtection="1">
      <alignment horizontal="right" vertical="center"/>
      <protection locked="0"/>
    </xf>
    <xf numFmtId="164" fontId="10" fillId="2" borderId="3" xfId="0" applyNumberFormat="1" applyFont="1" applyFill="1" applyBorder="1" applyAlignment="1" applyProtection="1">
      <alignment horizontal="right" vertical="center"/>
      <protection locked="0"/>
    </xf>
    <xf numFmtId="164" fontId="10" fillId="2" borderId="4" xfId="0" applyNumberFormat="1" applyFont="1" applyFill="1" applyBorder="1" applyAlignment="1" applyProtection="1">
      <alignment horizontal="right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8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right" vertical="center"/>
      <protection locked="0"/>
    </xf>
    <xf numFmtId="166" fontId="0" fillId="0" borderId="0" xfId="0" applyNumberFormat="1" applyAlignment="1"/>
    <xf numFmtId="0" fontId="0" fillId="0" borderId="0" xfId="0" applyAlignment="1">
      <alignment horizontal="center"/>
    </xf>
    <xf numFmtId="0" fontId="8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1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164" fontId="7" fillId="2" borderId="0" xfId="0" applyNumberFormat="1" applyFont="1" applyFill="1" applyBorder="1" applyAlignment="1" applyProtection="1">
      <alignment horizontal="right" vertical="center"/>
      <protection locked="0"/>
    </xf>
    <xf numFmtId="164" fontId="7" fillId="0" borderId="9" xfId="0" applyNumberFormat="1" applyFont="1" applyBorder="1" applyAlignment="1" applyProtection="1">
      <alignment horizontal="center" vertical="center"/>
      <protection locked="0"/>
    </xf>
    <xf numFmtId="164" fontId="7" fillId="0" borderId="3" xfId="0" applyNumberFormat="1" applyFont="1" applyBorder="1" applyAlignment="1" applyProtection="1">
      <alignment horizontal="center" vertical="center"/>
      <protection locked="0"/>
    </xf>
    <xf numFmtId="164" fontId="7" fillId="2" borderId="3" xfId="0" applyNumberFormat="1" applyFont="1" applyFill="1" applyBorder="1" applyAlignment="1" applyProtection="1">
      <alignment horizontal="right" vertical="center"/>
      <protection locked="0"/>
    </xf>
    <xf numFmtId="164" fontId="7" fillId="0" borderId="3" xfId="0" applyNumberFormat="1" applyFont="1" applyFill="1" applyBorder="1" applyAlignment="1" applyProtection="1">
      <alignment horizontal="right" vertical="center"/>
      <protection locked="0"/>
    </xf>
    <xf numFmtId="164" fontId="7" fillId="0" borderId="3" xfId="0" applyNumberFormat="1" applyFont="1" applyBorder="1" applyAlignment="1" applyProtection="1">
      <alignment horizontal="right" vertical="center"/>
      <protection locked="0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3" fillId="0" borderId="0" xfId="0" applyNumberFormat="1" applyFont="1"/>
    <xf numFmtId="0" fontId="7" fillId="2" borderId="0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/>
    </xf>
    <xf numFmtId="4" fontId="7" fillId="0" borderId="1" xfId="0" applyNumberFormat="1" applyFont="1" applyFill="1" applyBorder="1" applyAlignment="1" applyProtection="1">
      <alignment horizontal="center" vertical="center"/>
      <protection locked="0"/>
    </xf>
    <xf numFmtId="4" fontId="8" fillId="2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/>
    </xf>
    <xf numFmtId="0" fontId="8" fillId="2" borderId="2" xfId="0" applyFont="1" applyFill="1" applyBorder="1" applyAlignment="1" applyProtection="1">
      <alignment horizontal="right"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7" fillId="0" borderId="2" xfId="1" applyFont="1" applyBorder="1" applyProtection="1">
      <protection locked="0"/>
    </xf>
    <xf numFmtId="0" fontId="7" fillId="2" borderId="2" xfId="0" applyFont="1" applyFill="1" applyBorder="1" applyAlignment="1" applyProtection="1">
      <alignment horizontal="right" vertical="center"/>
      <protection locked="0"/>
    </xf>
    <xf numFmtId="0" fontId="7" fillId="0" borderId="8" xfId="0" applyFont="1" applyFill="1" applyBorder="1"/>
    <xf numFmtId="164" fontId="7" fillId="0" borderId="3" xfId="0" applyNumberFormat="1" applyFont="1" applyFill="1" applyBorder="1"/>
    <xf numFmtId="0" fontId="7" fillId="0" borderId="0" xfId="0" applyFont="1" applyFill="1" applyBorder="1"/>
    <xf numFmtId="164" fontId="12" fillId="0" borderId="0" xfId="0" applyNumberFormat="1" applyFont="1" applyFill="1" applyBorder="1"/>
    <xf numFmtId="0" fontId="7" fillId="0" borderId="7" xfId="0" applyFont="1" applyBorder="1"/>
    <xf numFmtId="0" fontId="7" fillId="0" borderId="9" xfId="0" applyFont="1" applyFill="1" applyBorder="1"/>
    <xf numFmtId="0" fontId="7" fillId="0" borderId="2" xfId="0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14" fillId="0" borderId="0" xfId="0" applyFont="1" applyBorder="1"/>
    <xf numFmtId="0" fontId="7" fillId="0" borderId="0" xfId="0" applyFont="1" applyBorder="1" applyAlignment="1">
      <alignment horizontal="center"/>
    </xf>
    <xf numFmtId="164" fontId="7" fillId="0" borderId="0" xfId="0" applyNumberFormat="1" applyFont="1" applyFill="1" applyBorder="1"/>
    <xf numFmtId="0" fontId="7" fillId="0" borderId="0" xfId="0" applyFont="1" applyBorder="1"/>
    <xf numFmtId="0" fontId="15" fillId="0" borderId="0" xfId="0" applyFont="1" applyBorder="1"/>
    <xf numFmtId="164" fontId="10" fillId="0" borderId="0" xfId="0" applyNumberFormat="1" applyFont="1" applyFill="1" applyBorder="1"/>
    <xf numFmtId="0" fontId="7" fillId="2" borderId="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left" vertical="center"/>
      <protection locked="0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164" fontId="16" fillId="0" borderId="1" xfId="0" applyNumberFormat="1" applyFont="1" applyBorder="1" applyAlignment="1">
      <alignment horizontal="center"/>
    </xf>
    <xf numFmtId="164" fontId="16" fillId="0" borderId="3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1" xfId="0" applyBorder="1" applyAlignment="1">
      <alignment vertical="center"/>
    </xf>
    <xf numFmtId="2" fontId="7" fillId="0" borderId="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horizontal="left" vertical="center"/>
      <protection locked="0"/>
    </xf>
    <xf numFmtId="0" fontId="12" fillId="2" borderId="0" xfId="0" applyFont="1" applyFill="1" applyBorder="1" applyAlignment="1" applyProtection="1">
      <alignment horizontal="left" vertical="center"/>
      <protection locked="0"/>
    </xf>
    <xf numFmtId="0" fontId="7" fillId="0" borderId="1" xfId="0" applyFont="1" applyFill="1" applyBorder="1" applyAlignment="1">
      <alignment horizontal="center" vertical="center"/>
    </xf>
    <xf numFmtId="166" fontId="6" fillId="0" borderId="0" xfId="0" applyNumberFormat="1" applyFont="1" applyFill="1" applyAlignment="1"/>
    <xf numFmtId="164" fontId="7" fillId="0" borderId="0" xfId="0" applyNumberFormat="1" applyFont="1" applyFill="1" applyBorder="1" applyAlignment="1">
      <alignment vertical="center"/>
    </xf>
    <xf numFmtId="164" fontId="18" fillId="0" borderId="1" xfId="0" applyNumberFormat="1" applyFont="1" applyFill="1" applyBorder="1"/>
    <xf numFmtId="4" fontId="8" fillId="0" borderId="1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/>
    <xf numFmtId="0" fontId="10" fillId="0" borderId="0" xfId="0" applyFont="1" applyBorder="1" applyAlignment="1">
      <alignment horizontal="left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7" fillId="2" borderId="5" xfId="0" applyFont="1" applyFill="1" applyBorder="1" applyAlignment="1" applyProtection="1">
      <alignment horizontal="left" vertical="center"/>
      <protection locked="0"/>
    </xf>
    <xf numFmtId="0" fontId="7" fillId="2" borderId="6" xfId="0" applyFont="1" applyFill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10" fillId="0" borderId="10" xfId="0" applyFont="1" applyFill="1" applyBorder="1" applyAlignment="1" applyProtection="1">
      <alignment horizontal="center" vertical="center"/>
      <protection locked="0"/>
    </xf>
    <xf numFmtId="0" fontId="10" fillId="0" borderId="11" xfId="0" applyFont="1" applyFill="1" applyBorder="1" applyAlignment="1" applyProtection="1">
      <alignment horizontal="center" vertical="center"/>
      <protection locked="0"/>
    </xf>
    <xf numFmtId="0" fontId="10" fillId="0" borderId="12" xfId="0" applyFont="1" applyFill="1" applyBorder="1" applyAlignment="1" applyProtection="1">
      <alignment horizontal="center" vertical="center"/>
      <protection locked="0"/>
    </xf>
    <xf numFmtId="0" fontId="11" fillId="2" borderId="2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2" fontId="11" fillId="2" borderId="2" xfId="0" applyNumberFormat="1" applyFont="1" applyFill="1" applyBorder="1" applyAlignment="1" applyProtection="1">
      <alignment horizontal="center" vertical="center"/>
      <protection locked="0"/>
    </xf>
    <xf numFmtId="2" fontId="11" fillId="2" borderId="1" xfId="0" applyNumberFormat="1" applyFont="1" applyFill="1" applyBorder="1" applyAlignment="1" applyProtection="1">
      <alignment horizontal="center" vertical="center"/>
      <protection locked="0"/>
    </xf>
    <xf numFmtId="2" fontId="11" fillId="2" borderId="3" xfId="0" applyNumberFormat="1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horizontal="left" vertical="center"/>
      <protection locked="0"/>
    </xf>
    <xf numFmtId="0" fontId="10" fillId="3" borderId="13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5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2" fillId="0" borderId="0" xfId="0" applyFont="1" applyFill="1" applyBorder="1" applyAlignment="1">
      <alignment horizontal="left"/>
    </xf>
  </cellXfs>
  <cellStyles count="3">
    <cellStyle name="Normální" xfId="0" builtinId="0"/>
    <cellStyle name="Normální 2" xfId="2" xr:uid="{00000000-0005-0000-0000-000001000000}"/>
    <cellStyle name="normální_Výsadby_stromů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73"/>
  <sheetViews>
    <sheetView tabSelected="1" topLeftCell="A22" workbookViewId="0">
      <selection activeCell="F39" sqref="F39"/>
    </sheetView>
  </sheetViews>
  <sheetFormatPr defaultRowHeight="12.75" x14ac:dyDescent="0.2"/>
  <cols>
    <col min="1" max="1" width="6" customWidth="1"/>
    <col min="2" max="2" width="20" customWidth="1"/>
    <col min="3" max="3" width="54.28515625" customWidth="1"/>
    <col min="4" max="4" width="8.42578125" customWidth="1"/>
    <col min="5" max="5" width="15" style="34" customWidth="1"/>
    <col min="6" max="6" width="14" style="34" customWidth="1"/>
    <col min="7" max="7" width="20.28515625" style="9" customWidth="1"/>
    <col min="9" max="9" width="12" bestFit="1" customWidth="1"/>
    <col min="10" max="10" width="30.85546875" customWidth="1"/>
    <col min="14" max="14" width="11.42578125" bestFit="1" customWidth="1"/>
  </cols>
  <sheetData>
    <row r="1" spans="1:7" s="8" customFormat="1" ht="21" customHeight="1" thickBot="1" x14ac:dyDescent="0.25">
      <c r="A1" s="104" t="s">
        <v>75</v>
      </c>
      <c r="B1" s="105"/>
      <c r="C1" s="105"/>
      <c r="D1" s="105"/>
      <c r="E1" s="105"/>
      <c r="F1" s="105"/>
      <c r="G1" s="106"/>
    </row>
    <row r="2" spans="1:7" s="2" customFormat="1" ht="21" customHeight="1" x14ac:dyDescent="0.2">
      <c r="A2" s="28"/>
      <c r="B2" s="29"/>
      <c r="C2" s="29"/>
      <c r="D2" s="29"/>
      <c r="E2" s="29"/>
      <c r="F2" s="29"/>
      <c r="G2" s="39"/>
    </row>
    <row r="3" spans="1:7" s="2" customFormat="1" ht="21" customHeight="1" x14ac:dyDescent="0.2">
      <c r="A3" s="107" t="s">
        <v>1</v>
      </c>
      <c r="B3" s="108"/>
      <c r="C3" s="108"/>
      <c r="D3" s="109"/>
      <c r="E3" s="109"/>
      <c r="F3" s="109"/>
      <c r="G3" s="110"/>
    </row>
    <row r="4" spans="1:7" s="2" customFormat="1" ht="21" customHeight="1" x14ac:dyDescent="0.2">
      <c r="A4" s="14" t="s">
        <v>2</v>
      </c>
      <c r="B4" s="85" t="s">
        <v>3</v>
      </c>
      <c r="C4" s="15" t="s">
        <v>4</v>
      </c>
      <c r="D4" s="85" t="s">
        <v>5</v>
      </c>
      <c r="E4" s="16" t="s">
        <v>6</v>
      </c>
      <c r="F4" s="16" t="s">
        <v>7</v>
      </c>
      <c r="G4" s="40" t="s">
        <v>8</v>
      </c>
    </row>
    <row r="5" spans="1:7" s="1" customFormat="1" ht="21" customHeight="1" x14ac:dyDescent="0.2">
      <c r="A5" s="87" t="s">
        <v>9</v>
      </c>
      <c r="B5" s="17"/>
      <c r="C5" s="86"/>
      <c r="D5" s="85"/>
      <c r="E5" s="16">
        <v>5</v>
      </c>
      <c r="F5" s="22"/>
      <c r="G5" s="41"/>
    </row>
    <row r="6" spans="1:7" s="1" customFormat="1" ht="33" customHeight="1" x14ac:dyDescent="0.2">
      <c r="A6" s="14">
        <v>1</v>
      </c>
      <c r="B6" s="85" t="s">
        <v>37</v>
      </c>
      <c r="C6" s="86" t="s">
        <v>63</v>
      </c>
      <c r="D6" s="85" t="s">
        <v>0</v>
      </c>
      <c r="E6" s="30">
        <v>5</v>
      </c>
      <c r="F6" s="22"/>
      <c r="G6" s="41">
        <f>E6*F6</f>
        <v>0</v>
      </c>
    </row>
    <row r="7" spans="1:7" s="1" customFormat="1" ht="21" customHeight="1" x14ac:dyDescent="0.2">
      <c r="A7" s="18">
        <v>2</v>
      </c>
      <c r="B7" s="19" t="s">
        <v>10</v>
      </c>
      <c r="C7" s="20" t="s">
        <v>64</v>
      </c>
      <c r="D7" s="85" t="s">
        <v>0</v>
      </c>
      <c r="E7" s="30">
        <f>PRODUCT(E6,1)</f>
        <v>5</v>
      </c>
      <c r="F7" s="22"/>
      <c r="G7" s="41">
        <f>E7*F7</f>
        <v>0</v>
      </c>
    </row>
    <row r="8" spans="1:7" s="1" customFormat="1" ht="33" customHeight="1" x14ac:dyDescent="0.2">
      <c r="A8" s="14">
        <v>3</v>
      </c>
      <c r="B8" s="85" t="s">
        <v>11</v>
      </c>
      <c r="C8" s="86" t="s">
        <v>40</v>
      </c>
      <c r="D8" s="85" t="s">
        <v>12</v>
      </c>
      <c r="E8" s="30">
        <v>1.5200000000000001E-3</v>
      </c>
      <c r="F8" s="22"/>
      <c r="G8" s="41">
        <f>E8*F8</f>
        <v>0</v>
      </c>
    </row>
    <row r="9" spans="1:7" s="1" customFormat="1" ht="33" customHeight="1" x14ac:dyDescent="0.2">
      <c r="A9" s="18">
        <v>4</v>
      </c>
      <c r="B9" s="19" t="s">
        <v>13</v>
      </c>
      <c r="C9" s="20" t="s">
        <v>65</v>
      </c>
      <c r="D9" s="19" t="s">
        <v>0</v>
      </c>
      <c r="E9" s="30">
        <f>PRODUCT(E6,1)</f>
        <v>5</v>
      </c>
      <c r="F9" s="50"/>
      <c r="G9" s="42">
        <f>E9*F9</f>
        <v>0</v>
      </c>
    </row>
    <row r="10" spans="1:7" s="1" customFormat="1" ht="21" customHeight="1" x14ac:dyDescent="0.2">
      <c r="A10" s="14">
        <v>6</v>
      </c>
      <c r="B10" s="85" t="s">
        <v>15</v>
      </c>
      <c r="C10" s="86" t="s">
        <v>16</v>
      </c>
      <c r="D10" s="85" t="s">
        <v>14</v>
      </c>
      <c r="E10" s="35">
        <f>E7</f>
        <v>5</v>
      </c>
      <c r="F10" s="22"/>
      <c r="G10" s="41">
        <f t="shared" ref="G10:G16" si="0">E10*F10</f>
        <v>0</v>
      </c>
    </row>
    <row r="11" spans="1:7" s="1" customFormat="1" ht="33" customHeight="1" x14ac:dyDescent="0.2">
      <c r="A11" s="18">
        <v>7</v>
      </c>
      <c r="B11" s="85" t="s">
        <v>17</v>
      </c>
      <c r="C11" s="86" t="s">
        <v>52</v>
      </c>
      <c r="D11" s="85" t="s">
        <v>18</v>
      </c>
      <c r="E11" s="30">
        <f>E7*0.1</f>
        <v>0.5</v>
      </c>
      <c r="F11" s="22"/>
      <c r="G11" s="41">
        <f t="shared" si="0"/>
        <v>0</v>
      </c>
    </row>
    <row r="12" spans="1:7" s="1" customFormat="1" ht="21" customHeight="1" x14ac:dyDescent="0.2">
      <c r="A12" s="14">
        <v>8</v>
      </c>
      <c r="B12" s="85" t="s">
        <v>19</v>
      </c>
      <c r="C12" s="86" t="s">
        <v>53</v>
      </c>
      <c r="D12" s="85" t="s">
        <v>18</v>
      </c>
      <c r="E12" s="30">
        <v>0</v>
      </c>
      <c r="F12" s="50"/>
      <c r="G12" s="41">
        <f t="shared" si="0"/>
        <v>0</v>
      </c>
    </row>
    <row r="13" spans="1:7" s="1" customFormat="1" ht="33" customHeight="1" x14ac:dyDescent="0.2">
      <c r="A13" s="18">
        <v>9</v>
      </c>
      <c r="B13" s="85" t="s">
        <v>20</v>
      </c>
      <c r="C13" s="86" t="s">
        <v>38</v>
      </c>
      <c r="D13" s="85" t="s">
        <v>14</v>
      </c>
      <c r="E13" s="30">
        <f>E7*2</f>
        <v>10</v>
      </c>
      <c r="F13" s="22"/>
      <c r="G13" s="41">
        <f t="shared" si="0"/>
        <v>0</v>
      </c>
    </row>
    <row r="14" spans="1:7" s="1" customFormat="1" ht="33" customHeight="1" x14ac:dyDescent="0.2">
      <c r="A14" s="18">
        <v>11</v>
      </c>
      <c r="B14" s="85" t="s">
        <v>21</v>
      </c>
      <c r="C14" s="86" t="s">
        <v>41</v>
      </c>
      <c r="D14" s="85" t="s">
        <v>0</v>
      </c>
      <c r="E14" s="30">
        <f>E25</f>
        <v>5</v>
      </c>
      <c r="F14" s="22"/>
      <c r="G14" s="41">
        <f t="shared" si="0"/>
        <v>0</v>
      </c>
    </row>
    <row r="15" spans="1:7" s="1" customFormat="1" ht="33" customHeight="1" x14ac:dyDescent="0.2">
      <c r="A15" s="14">
        <v>12</v>
      </c>
      <c r="B15" s="85" t="s">
        <v>22</v>
      </c>
      <c r="C15" s="86" t="s">
        <v>42</v>
      </c>
      <c r="D15" s="85" t="s">
        <v>0</v>
      </c>
      <c r="E15" s="30">
        <f>E7*0.1</f>
        <v>0.5</v>
      </c>
      <c r="F15" s="22"/>
      <c r="G15" s="41">
        <f t="shared" si="0"/>
        <v>0</v>
      </c>
    </row>
    <row r="16" spans="1:7" s="1" customFormat="1" ht="48" customHeight="1" x14ac:dyDescent="0.2">
      <c r="A16" s="14">
        <v>13</v>
      </c>
      <c r="B16" s="85" t="s">
        <v>66</v>
      </c>
      <c r="C16" s="86" t="s">
        <v>67</v>
      </c>
      <c r="D16" s="85" t="s">
        <v>14</v>
      </c>
      <c r="E16" s="30">
        <f>PRODUCT(E25,0.1)</f>
        <v>0.5</v>
      </c>
      <c r="F16" s="22"/>
      <c r="G16" s="41">
        <f t="shared" si="0"/>
        <v>0</v>
      </c>
    </row>
    <row r="17" spans="1:7" s="1" customFormat="1" ht="33" customHeight="1" x14ac:dyDescent="0.2">
      <c r="A17" s="14">
        <v>14</v>
      </c>
      <c r="B17" s="85" t="s">
        <v>17</v>
      </c>
      <c r="C17" s="86" t="s">
        <v>54</v>
      </c>
      <c r="D17" s="85" t="s">
        <v>18</v>
      </c>
      <c r="E17" s="30">
        <f>PRODUCT(E6,0.1,4)</f>
        <v>2</v>
      </c>
      <c r="F17" s="22"/>
      <c r="G17" s="41">
        <f>E17*F17</f>
        <v>0</v>
      </c>
    </row>
    <row r="18" spans="1:7" s="1" customFormat="1" ht="33" customHeight="1" x14ac:dyDescent="0.2">
      <c r="A18" s="18">
        <v>15</v>
      </c>
      <c r="B18" s="85" t="s">
        <v>19</v>
      </c>
      <c r="C18" s="86" t="s">
        <v>57</v>
      </c>
      <c r="D18" s="85" t="s">
        <v>18</v>
      </c>
      <c r="E18" s="30">
        <v>0</v>
      </c>
      <c r="F18" s="22"/>
      <c r="G18" s="41">
        <f>E18*F18</f>
        <v>0</v>
      </c>
    </row>
    <row r="19" spans="1:7" s="1" customFormat="1" ht="21" customHeight="1" x14ac:dyDescent="0.2">
      <c r="A19" s="14">
        <v>16</v>
      </c>
      <c r="B19" s="85" t="s">
        <v>21</v>
      </c>
      <c r="C19" s="86" t="s">
        <v>39</v>
      </c>
      <c r="D19" s="85" t="s">
        <v>0</v>
      </c>
      <c r="E19" s="30">
        <f>E7</f>
        <v>5</v>
      </c>
      <c r="F19" s="22"/>
      <c r="G19" s="41">
        <f>E19*F19</f>
        <v>0</v>
      </c>
    </row>
    <row r="20" spans="1:7" s="1" customFormat="1" ht="21" customHeight="1" x14ac:dyDescent="0.2">
      <c r="A20" s="112" t="s">
        <v>23</v>
      </c>
      <c r="B20" s="113"/>
      <c r="C20" s="113"/>
      <c r="D20" s="113"/>
      <c r="E20" s="113"/>
      <c r="F20" s="113"/>
      <c r="G20" s="26">
        <f>SUM(G6:G19)</f>
        <v>0</v>
      </c>
    </row>
    <row r="21" spans="1:7" s="1" customFormat="1" ht="21" customHeight="1" x14ac:dyDescent="0.2">
      <c r="A21" s="53"/>
      <c r="B21" s="32"/>
      <c r="C21" s="32"/>
      <c r="D21" s="32"/>
      <c r="E21" s="13"/>
      <c r="F21" s="13"/>
      <c r="G21" s="41"/>
    </row>
    <row r="22" spans="1:7" s="2" customFormat="1" ht="21" customHeight="1" x14ac:dyDescent="0.2">
      <c r="A22" s="114" t="s">
        <v>24</v>
      </c>
      <c r="B22" s="115"/>
      <c r="C22" s="115"/>
      <c r="D22" s="115"/>
      <c r="E22" s="115"/>
      <c r="F22" s="115"/>
      <c r="G22" s="116"/>
    </row>
    <row r="23" spans="1:7" s="2" customFormat="1" ht="21" customHeight="1" x14ac:dyDescent="0.2">
      <c r="A23" s="54" t="s">
        <v>25</v>
      </c>
      <c r="B23" s="85" t="s">
        <v>51</v>
      </c>
      <c r="C23" s="85" t="s">
        <v>26</v>
      </c>
      <c r="D23" s="85" t="s">
        <v>27</v>
      </c>
      <c r="E23" s="85" t="s">
        <v>6</v>
      </c>
      <c r="F23" s="85" t="s">
        <v>7</v>
      </c>
      <c r="G23" s="40" t="s">
        <v>8</v>
      </c>
    </row>
    <row r="24" spans="1:7" s="2" customFormat="1" ht="21" customHeight="1" x14ac:dyDescent="0.2">
      <c r="A24" s="75"/>
      <c r="B24" s="88" t="s">
        <v>68</v>
      </c>
      <c r="C24" s="76" t="s">
        <v>76</v>
      </c>
      <c r="D24" s="77" t="s">
        <v>0</v>
      </c>
      <c r="E24" s="78">
        <v>5</v>
      </c>
      <c r="F24" s="79"/>
      <c r="G24" s="80">
        <f t="shared" ref="G24" si="1">E24*F24</f>
        <v>0</v>
      </c>
    </row>
    <row r="25" spans="1:7" s="2" customFormat="1" ht="21" customHeight="1" x14ac:dyDescent="0.2">
      <c r="A25" s="54"/>
      <c r="B25" s="11"/>
      <c r="C25" s="21" t="s">
        <v>69</v>
      </c>
      <c r="D25" s="85"/>
      <c r="E25" s="36">
        <f>SUM(E24:E24)</f>
        <v>5</v>
      </c>
      <c r="F25" s="93"/>
      <c r="G25" s="43"/>
    </row>
    <row r="26" spans="1:7" s="1" customFormat="1" ht="21" customHeight="1" x14ac:dyDescent="0.2">
      <c r="A26" s="55"/>
      <c r="B26" s="21"/>
      <c r="C26" s="83"/>
      <c r="D26" s="83"/>
      <c r="E26" s="83"/>
      <c r="F26" s="36"/>
      <c r="G26" s="43">
        <f>SUM(G24:G25)</f>
        <v>0</v>
      </c>
    </row>
    <row r="27" spans="1:7" s="1" customFormat="1" ht="21" customHeight="1" x14ac:dyDescent="0.2">
      <c r="A27" s="56"/>
      <c r="B27" s="17"/>
      <c r="C27" s="88" t="s">
        <v>70</v>
      </c>
      <c r="D27" s="85"/>
      <c r="E27" s="85"/>
      <c r="F27" s="22"/>
      <c r="G27" s="41">
        <f>PRODUCT(G26,0.1)</f>
        <v>0</v>
      </c>
    </row>
    <row r="28" spans="1:7" s="1" customFormat="1" ht="21" customHeight="1" x14ac:dyDescent="0.2">
      <c r="A28" s="56"/>
      <c r="B28" s="17"/>
      <c r="C28" s="88" t="s">
        <v>55</v>
      </c>
      <c r="D28" s="85"/>
      <c r="E28" s="85"/>
      <c r="F28" s="22"/>
      <c r="G28" s="41">
        <f>PRODUCT(G26,0.05)</f>
        <v>0</v>
      </c>
    </row>
    <row r="29" spans="1:7" s="1" customFormat="1" ht="21" customHeight="1" x14ac:dyDescent="0.2">
      <c r="A29" s="117" t="s">
        <v>28</v>
      </c>
      <c r="B29" s="118"/>
      <c r="C29" s="118"/>
      <c r="D29" s="118"/>
      <c r="E29" s="118"/>
      <c r="F29" s="118"/>
      <c r="G29" s="26">
        <f>SUM(G26:G28)</f>
        <v>0</v>
      </c>
    </row>
    <row r="30" spans="1:7" s="1" customFormat="1" ht="21" customHeight="1" x14ac:dyDescent="0.2">
      <c r="A30" s="114" t="s">
        <v>29</v>
      </c>
      <c r="B30" s="115"/>
      <c r="C30" s="115"/>
      <c r="D30" s="115"/>
      <c r="E30" s="115"/>
      <c r="F30" s="115"/>
      <c r="G30" s="116"/>
    </row>
    <row r="31" spans="1:7" s="1" customFormat="1" ht="21" customHeight="1" x14ac:dyDescent="0.2">
      <c r="A31" s="14" t="s">
        <v>2</v>
      </c>
      <c r="B31" s="111" t="s">
        <v>30</v>
      </c>
      <c r="C31" s="111"/>
      <c r="D31" s="85" t="s">
        <v>5</v>
      </c>
      <c r="E31" s="85" t="s">
        <v>6</v>
      </c>
      <c r="F31" s="85" t="s">
        <v>7</v>
      </c>
      <c r="G31" s="43" t="s">
        <v>8</v>
      </c>
    </row>
    <row r="32" spans="1:7" s="1" customFormat="1" ht="21" customHeight="1" x14ac:dyDescent="0.2">
      <c r="A32" s="14">
        <v>1</v>
      </c>
      <c r="B32" s="97" t="s">
        <v>36</v>
      </c>
      <c r="C32" s="97"/>
      <c r="D32" s="85" t="s">
        <v>18</v>
      </c>
      <c r="E32" s="31">
        <f>PRODUCT(E6,0.75,0.5)</f>
        <v>1.875</v>
      </c>
      <c r="F32" s="51"/>
      <c r="G32" s="41">
        <f>E32*F32</f>
        <v>0</v>
      </c>
    </row>
    <row r="33" spans="1:9" s="1" customFormat="1" ht="21" customHeight="1" x14ac:dyDescent="0.2">
      <c r="A33" s="14"/>
      <c r="B33" s="97" t="s">
        <v>71</v>
      </c>
      <c r="C33" s="97"/>
      <c r="D33" s="85"/>
      <c r="E33" s="31"/>
      <c r="F33" s="51"/>
      <c r="G33" s="41">
        <f>G32*0.3</f>
        <v>0</v>
      </c>
    </row>
    <row r="34" spans="1:9" s="1" customFormat="1" ht="21" customHeight="1" x14ac:dyDescent="0.2">
      <c r="A34" s="14"/>
      <c r="B34" s="97" t="s">
        <v>47</v>
      </c>
      <c r="C34" s="97"/>
      <c r="D34" s="22"/>
      <c r="E34" s="31"/>
      <c r="F34" s="51"/>
      <c r="G34" s="41">
        <f>(G32+G33)*0.05</f>
        <v>0</v>
      </c>
    </row>
    <row r="35" spans="1:9" s="1" customFormat="1" ht="33" customHeight="1" x14ac:dyDescent="0.2">
      <c r="A35" s="12">
        <v>2</v>
      </c>
      <c r="B35" s="101" t="s">
        <v>72</v>
      </c>
      <c r="C35" s="102"/>
      <c r="D35" s="13" t="s">
        <v>0</v>
      </c>
      <c r="E35" s="37">
        <f>E7*3</f>
        <v>15</v>
      </c>
      <c r="F35" s="94"/>
      <c r="G35" s="41">
        <f>E35*F35</f>
        <v>0</v>
      </c>
    </row>
    <row r="36" spans="1:9" s="1" customFormat="1" ht="21" customHeight="1" x14ac:dyDescent="0.2">
      <c r="A36" s="12">
        <v>3</v>
      </c>
      <c r="B36" s="102" t="s">
        <v>73</v>
      </c>
      <c r="C36" s="103"/>
      <c r="D36" s="13" t="s">
        <v>0</v>
      </c>
      <c r="E36" s="37">
        <f>E35</f>
        <v>15</v>
      </c>
      <c r="F36" s="94"/>
      <c r="G36" s="41">
        <f>E36*F36</f>
        <v>0</v>
      </c>
    </row>
    <row r="37" spans="1:9" s="2" customFormat="1" ht="21" customHeight="1" x14ac:dyDescent="0.2">
      <c r="A37" s="12"/>
      <c r="B37" s="102" t="s">
        <v>43</v>
      </c>
      <c r="C37" s="103"/>
      <c r="D37" s="13"/>
      <c r="E37" s="37"/>
      <c r="F37" s="94"/>
      <c r="G37" s="41">
        <f>(G35+G36)*0.4</f>
        <v>0</v>
      </c>
    </row>
    <row r="38" spans="1:9" s="1" customFormat="1" ht="21" customHeight="1" x14ac:dyDescent="0.2">
      <c r="A38" s="12"/>
      <c r="B38" s="102" t="s">
        <v>46</v>
      </c>
      <c r="C38" s="103"/>
      <c r="D38" s="13"/>
      <c r="E38" s="37"/>
      <c r="F38" s="94"/>
      <c r="G38" s="41">
        <f>(G35+G36+G37)*0.01</f>
        <v>0</v>
      </c>
    </row>
    <row r="39" spans="1:9" s="1" customFormat="1" ht="21" customHeight="1" x14ac:dyDescent="0.2">
      <c r="A39" s="12">
        <v>4</v>
      </c>
      <c r="B39" s="97" t="s">
        <v>31</v>
      </c>
      <c r="C39" s="97"/>
      <c r="D39" s="85" t="s">
        <v>32</v>
      </c>
      <c r="E39" s="31">
        <f>E7*4</f>
        <v>20</v>
      </c>
      <c r="F39" s="51"/>
      <c r="G39" s="41">
        <f>E39*F39</f>
        <v>0</v>
      </c>
    </row>
    <row r="40" spans="1:9" s="1" customFormat="1" ht="21" customHeight="1" x14ac:dyDescent="0.2">
      <c r="A40" s="14">
        <v>5</v>
      </c>
      <c r="B40" s="97" t="s">
        <v>33</v>
      </c>
      <c r="C40" s="97"/>
      <c r="D40" s="85" t="s">
        <v>18</v>
      </c>
      <c r="E40" s="85">
        <f>E7*0.1</f>
        <v>0.5</v>
      </c>
      <c r="F40" s="51"/>
      <c r="G40" s="41">
        <f>E40*F40</f>
        <v>0</v>
      </c>
    </row>
    <row r="41" spans="1:9" s="1" customFormat="1" ht="21" customHeight="1" x14ac:dyDescent="0.2">
      <c r="A41" s="14"/>
      <c r="B41" s="98" t="s">
        <v>62</v>
      </c>
      <c r="C41" s="98"/>
      <c r="D41" s="85"/>
      <c r="E41" s="85"/>
      <c r="F41" s="51"/>
      <c r="G41" s="41">
        <f>G40*0.3</f>
        <v>0</v>
      </c>
    </row>
    <row r="42" spans="1:9" s="1" customFormat="1" ht="21" customHeight="1" x14ac:dyDescent="0.2">
      <c r="A42" s="14"/>
      <c r="B42" s="97" t="s">
        <v>47</v>
      </c>
      <c r="C42" s="97"/>
      <c r="D42" s="85"/>
      <c r="E42" s="85"/>
      <c r="F42" s="51"/>
      <c r="G42" s="41">
        <f>(G40+G41)*0.05</f>
        <v>0</v>
      </c>
    </row>
    <row r="43" spans="1:9" s="1" customFormat="1" ht="21" customHeight="1" x14ac:dyDescent="0.2">
      <c r="A43" s="14">
        <v>6</v>
      </c>
      <c r="B43" s="97" t="s">
        <v>74</v>
      </c>
      <c r="C43" s="97"/>
      <c r="D43" s="85" t="s">
        <v>34</v>
      </c>
      <c r="E43" s="31">
        <v>13</v>
      </c>
      <c r="F43" s="51"/>
      <c r="G43" s="41">
        <f>E43*F43</f>
        <v>0</v>
      </c>
    </row>
    <row r="44" spans="1:9" s="1" customFormat="1" ht="21" customHeight="1" x14ac:dyDescent="0.2">
      <c r="A44" s="14"/>
      <c r="B44" s="97" t="s">
        <v>48</v>
      </c>
      <c r="C44" s="97"/>
      <c r="D44" s="85" t="s">
        <v>34</v>
      </c>
      <c r="E44" s="31">
        <f>E7*2</f>
        <v>10</v>
      </c>
      <c r="F44" s="51"/>
      <c r="G44" s="41">
        <f>E44*F44</f>
        <v>0</v>
      </c>
    </row>
    <row r="45" spans="1:9" s="1" customFormat="1" ht="21" customHeight="1" x14ac:dyDescent="0.2">
      <c r="A45" s="14"/>
      <c r="B45" s="97" t="s">
        <v>45</v>
      </c>
      <c r="C45" s="97"/>
      <c r="D45" s="85"/>
      <c r="E45" s="31"/>
      <c r="F45" s="51"/>
      <c r="G45" s="41">
        <f>(G43+G44)*0.01</f>
        <v>0</v>
      </c>
    </row>
    <row r="46" spans="1:9" s="1" customFormat="1" ht="21" customHeight="1" x14ac:dyDescent="0.2">
      <c r="A46" s="14"/>
      <c r="B46" s="97" t="s">
        <v>44</v>
      </c>
      <c r="C46" s="97"/>
      <c r="D46" s="85"/>
      <c r="E46" s="31"/>
      <c r="F46" s="51"/>
      <c r="G46" s="41">
        <f>(G43+G44+G45)*0.03</f>
        <v>0</v>
      </c>
    </row>
    <row r="47" spans="1:9" s="1" customFormat="1" ht="21" customHeight="1" x14ac:dyDescent="0.2">
      <c r="A47" s="14">
        <v>7</v>
      </c>
      <c r="B47" s="97" t="s">
        <v>56</v>
      </c>
      <c r="C47" s="97"/>
      <c r="D47" s="85" t="s">
        <v>18</v>
      </c>
      <c r="E47" s="31">
        <v>0</v>
      </c>
      <c r="F47" s="51"/>
      <c r="G47" s="41">
        <f>E47*F47</f>
        <v>0</v>
      </c>
    </row>
    <row r="48" spans="1:9" s="1" customFormat="1" ht="21" customHeight="1" thickBot="1" x14ac:dyDescent="0.25">
      <c r="A48" s="99" t="s">
        <v>60</v>
      </c>
      <c r="B48" s="100"/>
      <c r="C48" s="100"/>
      <c r="D48" s="100"/>
      <c r="E48" s="100"/>
      <c r="F48" s="100"/>
      <c r="G48" s="27">
        <f>SUM(G32:G47)</f>
        <v>0</v>
      </c>
      <c r="I48" s="4"/>
    </row>
    <row r="49" spans="1:7" s="1" customFormat="1" ht="15" x14ac:dyDescent="0.2">
      <c r="A49" s="23"/>
      <c r="B49" s="23"/>
      <c r="C49" s="23"/>
      <c r="D49" s="23"/>
      <c r="E49" s="47"/>
      <c r="F49" s="47"/>
      <c r="G49" s="38"/>
    </row>
    <row r="50" spans="1:7" s="5" customFormat="1" ht="15.75" x14ac:dyDescent="0.2">
      <c r="A50" s="23"/>
      <c r="B50" s="23"/>
      <c r="C50" s="89" t="s">
        <v>49</v>
      </c>
      <c r="D50" s="24"/>
      <c r="E50" s="48"/>
      <c r="F50" s="48"/>
      <c r="G50" s="25">
        <f>G20+G29+G48</f>
        <v>0</v>
      </c>
    </row>
    <row r="51" spans="1:7" s="1" customFormat="1" x14ac:dyDescent="0.2">
      <c r="E51" s="2"/>
      <c r="F51" s="2"/>
      <c r="G51" s="10"/>
    </row>
    <row r="52" spans="1:7" s="1" customFormat="1" x14ac:dyDescent="0.2">
      <c r="E52" s="2"/>
      <c r="F52" s="2"/>
      <c r="G52" s="10"/>
    </row>
    <row r="53" spans="1:7" s="3" customFormat="1" x14ac:dyDescent="0.2">
      <c r="G53" s="44"/>
    </row>
    <row r="54" spans="1:7" s="2" customFormat="1" x14ac:dyDescent="0.2">
      <c r="G54" s="45"/>
    </row>
    <row r="55" spans="1:7" s="1" customFormat="1" x14ac:dyDescent="0.2">
      <c r="E55" s="2"/>
      <c r="F55" s="2"/>
      <c r="G55" s="10"/>
    </row>
    <row r="56" spans="1:7" s="1" customFormat="1" x14ac:dyDescent="0.2">
      <c r="E56" s="2"/>
      <c r="F56" s="2"/>
      <c r="G56" s="10"/>
    </row>
    <row r="57" spans="1:7" s="1" customFormat="1" x14ac:dyDescent="0.2">
      <c r="E57" s="2"/>
      <c r="F57" s="2"/>
      <c r="G57" s="10"/>
    </row>
    <row r="58" spans="1:7" s="1" customFormat="1" x14ac:dyDescent="0.2">
      <c r="E58" s="2"/>
      <c r="F58" s="2"/>
      <c r="G58" s="10"/>
    </row>
    <row r="59" spans="1:7" s="1" customFormat="1" x14ac:dyDescent="0.2">
      <c r="E59" s="2"/>
      <c r="F59" s="2"/>
      <c r="G59" s="10"/>
    </row>
    <row r="60" spans="1:7" s="1" customFormat="1" x14ac:dyDescent="0.2">
      <c r="E60" s="2"/>
      <c r="F60" s="2"/>
      <c r="G60" s="10"/>
    </row>
    <row r="61" spans="1:7" s="2" customFormat="1" x14ac:dyDescent="0.2">
      <c r="G61" s="45"/>
    </row>
    <row r="62" spans="1:7" s="1" customFormat="1" x14ac:dyDescent="0.2">
      <c r="E62" s="2"/>
      <c r="F62" s="2"/>
      <c r="G62" s="10"/>
    </row>
    <row r="63" spans="1:7" s="1" customFormat="1" x14ac:dyDescent="0.2">
      <c r="E63" s="2"/>
      <c r="F63" s="2"/>
      <c r="G63" s="10"/>
    </row>
    <row r="64" spans="1:7" s="1" customFormat="1" x14ac:dyDescent="0.2">
      <c r="E64" s="2"/>
      <c r="F64" s="2"/>
      <c r="G64" s="10"/>
    </row>
    <row r="65" spans="5:7" s="1" customFormat="1" x14ac:dyDescent="0.2">
      <c r="E65" s="2"/>
      <c r="F65" s="2"/>
      <c r="G65" s="10"/>
    </row>
    <row r="66" spans="5:7" s="1" customFormat="1" x14ac:dyDescent="0.2">
      <c r="E66" s="2"/>
      <c r="F66" s="2"/>
      <c r="G66" s="10"/>
    </row>
    <row r="67" spans="5:7" s="1" customFormat="1" x14ac:dyDescent="0.2">
      <c r="E67" s="2"/>
      <c r="F67" s="2"/>
      <c r="G67" s="10"/>
    </row>
    <row r="68" spans="5:7" s="1" customFormat="1" x14ac:dyDescent="0.2">
      <c r="E68" s="2"/>
      <c r="F68" s="2"/>
      <c r="G68" s="10"/>
    </row>
    <row r="69" spans="5:7" s="1" customFormat="1" x14ac:dyDescent="0.2">
      <c r="E69" s="2"/>
      <c r="F69" s="2"/>
      <c r="G69" s="10"/>
    </row>
    <row r="70" spans="5:7" s="1" customFormat="1" x14ac:dyDescent="0.2">
      <c r="E70" s="2"/>
      <c r="F70" s="2"/>
      <c r="G70" s="10"/>
    </row>
    <row r="71" spans="5:7" s="1" customFormat="1" x14ac:dyDescent="0.2">
      <c r="E71" s="2"/>
      <c r="F71" s="2"/>
      <c r="G71" s="10"/>
    </row>
    <row r="72" spans="5:7" s="2" customFormat="1" x14ac:dyDescent="0.2">
      <c r="G72" s="45"/>
    </row>
    <row r="73" spans="5:7" s="1" customFormat="1" x14ac:dyDescent="0.2">
      <c r="E73" s="2"/>
      <c r="F73" s="2"/>
      <c r="G73" s="10"/>
    </row>
    <row r="74" spans="5:7" s="1" customFormat="1" x14ac:dyDescent="0.2">
      <c r="E74" s="2"/>
      <c r="F74" s="2"/>
      <c r="G74" s="10"/>
    </row>
    <row r="75" spans="5:7" s="1" customFormat="1" x14ac:dyDescent="0.2">
      <c r="E75" s="2"/>
      <c r="F75" s="2"/>
      <c r="G75" s="10"/>
    </row>
    <row r="76" spans="5:7" s="1" customFormat="1" x14ac:dyDescent="0.2">
      <c r="E76" s="2"/>
      <c r="F76" s="2"/>
      <c r="G76" s="10"/>
    </row>
    <row r="77" spans="5:7" s="1" customFormat="1" x14ac:dyDescent="0.2">
      <c r="E77" s="2"/>
      <c r="F77" s="2"/>
      <c r="G77" s="10"/>
    </row>
    <row r="78" spans="5:7" s="1" customFormat="1" x14ac:dyDescent="0.2">
      <c r="E78" s="2"/>
      <c r="F78" s="2"/>
      <c r="G78" s="10"/>
    </row>
    <row r="79" spans="5:7" s="1" customFormat="1" x14ac:dyDescent="0.2">
      <c r="E79" s="2"/>
      <c r="F79" s="2"/>
      <c r="G79" s="10"/>
    </row>
    <row r="80" spans="5:7" s="2" customFormat="1" x14ac:dyDescent="0.2">
      <c r="G80" s="45"/>
    </row>
    <row r="81" spans="5:7" s="2" customFormat="1" x14ac:dyDescent="0.2">
      <c r="G81" s="45"/>
    </row>
    <row r="82" spans="5:7" s="1" customFormat="1" x14ac:dyDescent="0.2">
      <c r="E82" s="2"/>
      <c r="F82" s="2"/>
      <c r="G82" s="10"/>
    </row>
    <row r="83" spans="5:7" s="1" customFormat="1" x14ac:dyDescent="0.2">
      <c r="E83" s="2"/>
      <c r="F83" s="2"/>
      <c r="G83" s="10"/>
    </row>
    <row r="84" spans="5:7" s="1" customFormat="1" x14ac:dyDescent="0.2">
      <c r="E84" s="2"/>
      <c r="F84" s="2"/>
      <c r="G84" s="10"/>
    </row>
    <row r="85" spans="5:7" s="1" customFormat="1" x14ac:dyDescent="0.2">
      <c r="E85" s="2"/>
      <c r="F85" s="2"/>
      <c r="G85" s="10"/>
    </row>
    <row r="86" spans="5:7" s="1" customFormat="1" x14ac:dyDescent="0.2">
      <c r="E86" s="2"/>
      <c r="F86" s="2"/>
      <c r="G86" s="10"/>
    </row>
    <row r="87" spans="5:7" s="1" customFormat="1" x14ac:dyDescent="0.2">
      <c r="E87" s="2"/>
      <c r="F87" s="2"/>
      <c r="G87" s="10"/>
    </row>
    <row r="88" spans="5:7" s="1" customFormat="1" x14ac:dyDescent="0.2">
      <c r="E88" s="2"/>
      <c r="F88" s="2"/>
      <c r="G88" s="10"/>
    </row>
    <row r="89" spans="5:7" s="1" customFormat="1" x14ac:dyDescent="0.2">
      <c r="E89" s="2"/>
      <c r="F89" s="2"/>
      <c r="G89" s="10"/>
    </row>
    <row r="90" spans="5:7" s="1" customFormat="1" x14ac:dyDescent="0.2">
      <c r="E90" s="2"/>
      <c r="F90" s="2"/>
      <c r="G90" s="10"/>
    </row>
    <row r="91" spans="5:7" s="1" customFormat="1" x14ac:dyDescent="0.2">
      <c r="E91" s="2"/>
      <c r="F91" s="2"/>
      <c r="G91" s="10"/>
    </row>
    <row r="92" spans="5:7" s="1" customFormat="1" x14ac:dyDescent="0.2">
      <c r="E92" s="2"/>
      <c r="F92" s="2"/>
      <c r="G92" s="10"/>
    </row>
    <row r="93" spans="5:7" s="1" customFormat="1" x14ac:dyDescent="0.2">
      <c r="E93" s="2"/>
      <c r="F93" s="2"/>
      <c r="G93" s="10"/>
    </row>
    <row r="95" spans="5:7" s="82" customFormat="1" x14ac:dyDescent="0.2">
      <c r="E95" s="81"/>
      <c r="F95" s="81"/>
      <c r="G95" s="95"/>
    </row>
    <row r="119" spans="5:7" s="2" customFormat="1" x14ac:dyDescent="0.2">
      <c r="G119" s="45"/>
    </row>
    <row r="120" spans="5:7" s="2" customFormat="1" x14ac:dyDescent="0.2">
      <c r="G120" s="45"/>
    </row>
    <row r="121" spans="5:7" s="2" customFormat="1" x14ac:dyDescent="0.2">
      <c r="G121" s="45"/>
    </row>
    <row r="122" spans="5:7" s="1" customFormat="1" x14ac:dyDescent="0.2">
      <c r="E122" s="2"/>
      <c r="F122" s="2"/>
      <c r="G122" s="10"/>
    </row>
    <row r="123" spans="5:7" s="1" customFormat="1" x14ac:dyDescent="0.2">
      <c r="E123" s="2"/>
      <c r="F123" s="2"/>
      <c r="G123" s="10"/>
    </row>
    <row r="124" spans="5:7" s="1" customFormat="1" x14ac:dyDescent="0.2">
      <c r="E124" s="2"/>
      <c r="F124" s="2"/>
      <c r="G124" s="10"/>
    </row>
    <row r="125" spans="5:7" s="1" customFormat="1" x14ac:dyDescent="0.2">
      <c r="E125" s="2"/>
      <c r="F125" s="2"/>
      <c r="G125" s="10"/>
    </row>
    <row r="126" spans="5:7" s="1" customFormat="1" x14ac:dyDescent="0.2">
      <c r="E126" s="2"/>
      <c r="F126" s="2"/>
      <c r="G126" s="10"/>
    </row>
    <row r="127" spans="5:7" s="1" customFormat="1" x14ac:dyDescent="0.2">
      <c r="E127" s="2"/>
      <c r="F127" s="2"/>
      <c r="G127" s="10"/>
    </row>
    <row r="128" spans="5:7" s="1" customFormat="1" x14ac:dyDescent="0.2">
      <c r="E128" s="2"/>
      <c r="F128" s="2"/>
      <c r="G128" s="10"/>
    </row>
    <row r="129" spans="5:7" s="1" customFormat="1" x14ac:dyDescent="0.2">
      <c r="E129" s="2"/>
      <c r="F129" s="2"/>
      <c r="G129" s="10"/>
    </row>
    <row r="130" spans="5:7" s="1" customFormat="1" x14ac:dyDescent="0.2">
      <c r="E130" s="2"/>
      <c r="F130" s="2"/>
      <c r="G130" s="10"/>
    </row>
    <row r="131" spans="5:7" s="1" customFormat="1" x14ac:dyDescent="0.2">
      <c r="E131" s="2"/>
      <c r="F131" s="2"/>
      <c r="G131" s="10"/>
    </row>
    <row r="132" spans="5:7" s="1" customFormat="1" x14ac:dyDescent="0.2">
      <c r="E132" s="2"/>
      <c r="F132" s="2"/>
      <c r="G132" s="10"/>
    </row>
    <row r="133" spans="5:7" s="1" customFormat="1" x14ac:dyDescent="0.2">
      <c r="E133" s="2"/>
      <c r="F133" s="2"/>
      <c r="G133" s="10"/>
    </row>
    <row r="134" spans="5:7" s="1" customFormat="1" x14ac:dyDescent="0.2">
      <c r="E134" s="2"/>
      <c r="F134" s="2"/>
      <c r="G134" s="10"/>
    </row>
    <row r="135" spans="5:7" s="1" customFormat="1" x14ac:dyDescent="0.2">
      <c r="E135" s="2"/>
      <c r="F135" s="2"/>
      <c r="G135" s="10"/>
    </row>
    <row r="136" spans="5:7" s="1" customFormat="1" x14ac:dyDescent="0.2">
      <c r="E136" s="2"/>
      <c r="F136" s="2"/>
      <c r="G136" s="10"/>
    </row>
    <row r="137" spans="5:7" s="1" customFormat="1" x14ac:dyDescent="0.2">
      <c r="E137" s="2"/>
      <c r="F137" s="2"/>
      <c r="G137" s="10"/>
    </row>
    <row r="138" spans="5:7" s="1" customFormat="1" x14ac:dyDescent="0.2">
      <c r="E138" s="2"/>
      <c r="F138" s="2"/>
      <c r="G138" s="10"/>
    </row>
    <row r="139" spans="5:7" s="1" customFormat="1" x14ac:dyDescent="0.2">
      <c r="E139" s="2"/>
      <c r="F139" s="2"/>
      <c r="G139" s="10"/>
    </row>
    <row r="153" spans="5:7" s="1" customFormat="1" x14ac:dyDescent="0.2">
      <c r="E153" s="2"/>
      <c r="F153" s="2"/>
      <c r="G153" s="10"/>
    </row>
    <row r="154" spans="5:7" s="1" customFormat="1" x14ac:dyDescent="0.2">
      <c r="E154" s="2"/>
      <c r="F154" s="2"/>
      <c r="G154" s="10"/>
    </row>
    <row r="155" spans="5:7" s="1" customFormat="1" x14ac:dyDescent="0.2">
      <c r="E155" s="2"/>
      <c r="F155" s="2"/>
      <c r="G155" s="10"/>
    </row>
    <row r="156" spans="5:7" s="1" customFormat="1" x14ac:dyDescent="0.2">
      <c r="E156" s="2"/>
      <c r="F156" s="2"/>
      <c r="G156" s="10"/>
    </row>
    <row r="157" spans="5:7" s="1" customFormat="1" x14ac:dyDescent="0.2">
      <c r="E157" s="2"/>
      <c r="F157" s="2"/>
      <c r="G157" s="10"/>
    </row>
    <row r="158" spans="5:7" s="1" customFormat="1" x14ac:dyDescent="0.2">
      <c r="E158" s="2"/>
      <c r="F158" s="2"/>
      <c r="G158" s="10"/>
    </row>
    <row r="159" spans="5:7" s="1" customFormat="1" x14ac:dyDescent="0.2">
      <c r="E159" s="2"/>
      <c r="F159" s="2"/>
      <c r="G159" s="10"/>
    </row>
    <row r="160" spans="5:7" s="2" customFormat="1" x14ac:dyDescent="0.2">
      <c r="G160" s="45"/>
    </row>
    <row r="161" spans="5:7" s="1" customFormat="1" x14ac:dyDescent="0.2">
      <c r="E161" s="2"/>
      <c r="F161" s="2"/>
      <c r="G161" s="10"/>
    </row>
    <row r="162" spans="5:7" s="1" customFormat="1" x14ac:dyDescent="0.2">
      <c r="E162" s="2"/>
      <c r="F162" s="2"/>
      <c r="G162" s="10"/>
    </row>
    <row r="163" spans="5:7" s="1" customFormat="1" x14ac:dyDescent="0.2">
      <c r="E163" s="2"/>
      <c r="F163" s="2"/>
      <c r="G163" s="10"/>
    </row>
    <row r="164" spans="5:7" s="1" customFormat="1" x14ac:dyDescent="0.2">
      <c r="E164" s="2"/>
      <c r="F164" s="2"/>
      <c r="G164" s="10"/>
    </row>
    <row r="165" spans="5:7" s="1" customFormat="1" x14ac:dyDescent="0.2">
      <c r="E165" s="2"/>
      <c r="F165" s="2"/>
      <c r="G165" s="10"/>
    </row>
    <row r="166" spans="5:7" s="1" customFormat="1" x14ac:dyDescent="0.2">
      <c r="E166" s="2"/>
      <c r="F166" s="2"/>
      <c r="G166" s="10"/>
    </row>
    <row r="167" spans="5:7" s="1" customFormat="1" x14ac:dyDescent="0.2">
      <c r="E167" s="2"/>
      <c r="F167" s="2"/>
      <c r="G167" s="10"/>
    </row>
    <row r="168" spans="5:7" s="1" customFormat="1" x14ac:dyDescent="0.2">
      <c r="E168" s="2"/>
      <c r="F168" s="2"/>
      <c r="G168" s="10"/>
    </row>
    <row r="169" spans="5:7" s="1" customFormat="1" x14ac:dyDescent="0.2">
      <c r="E169" s="2"/>
      <c r="F169" s="2"/>
      <c r="G169" s="10"/>
    </row>
    <row r="170" spans="5:7" s="1" customFormat="1" x14ac:dyDescent="0.2">
      <c r="E170" s="2"/>
      <c r="F170" s="2"/>
      <c r="G170" s="10"/>
    </row>
    <row r="171" spans="5:7" s="1" customFormat="1" x14ac:dyDescent="0.2">
      <c r="E171" s="2"/>
      <c r="F171" s="2"/>
      <c r="G171" s="10"/>
    </row>
    <row r="173" spans="5:7" s="6" customFormat="1" x14ac:dyDescent="0.2">
      <c r="E173" s="49"/>
      <c r="F173" s="49"/>
      <c r="G173" s="46"/>
    </row>
  </sheetData>
  <mergeCells count="24">
    <mergeCell ref="A1:G1"/>
    <mergeCell ref="A3:G3"/>
    <mergeCell ref="B32:C32"/>
    <mergeCell ref="B33:C33"/>
    <mergeCell ref="B34:C34"/>
    <mergeCell ref="B31:C31"/>
    <mergeCell ref="A20:F20"/>
    <mergeCell ref="A22:G22"/>
    <mergeCell ref="A29:F29"/>
    <mergeCell ref="A30:G30"/>
    <mergeCell ref="B35:C35"/>
    <mergeCell ref="B36:C36"/>
    <mergeCell ref="B37:C37"/>
    <mergeCell ref="B38:C38"/>
    <mergeCell ref="B39:C39"/>
    <mergeCell ref="B40:C40"/>
    <mergeCell ref="B41:C41"/>
    <mergeCell ref="B47:C47"/>
    <mergeCell ref="A48:F48"/>
    <mergeCell ref="B42:C42"/>
    <mergeCell ref="B43:C43"/>
    <mergeCell ref="B44:C44"/>
    <mergeCell ref="B45:C45"/>
    <mergeCell ref="B46:C4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84"/>
  <sheetViews>
    <sheetView zoomScaleNormal="100" workbookViewId="0">
      <selection activeCell="F12" sqref="F12"/>
    </sheetView>
  </sheetViews>
  <sheetFormatPr defaultRowHeight="15" x14ac:dyDescent="0.2"/>
  <cols>
    <col min="1" max="1" width="6" customWidth="1"/>
    <col min="2" max="2" width="23.28515625" customWidth="1"/>
    <col min="3" max="3" width="31" customWidth="1"/>
    <col min="4" max="4" width="7.7109375" customWidth="1"/>
    <col min="5" max="5" width="11.28515625" customWidth="1"/>
    <col min="6" max="6" width="22" customWidth="1"/>
    <col min="7" max="7" width="17.7109375" style="8" customWidth="1"/>
    <col min="8" max="8" width="21.42578125" style="91" customWidth="1"/>
    <col min="9" max="9" width="86.7109375" style="34" customWidth="1"/>
    <col min="10" max="10" width="7.5703125" style="34" customWidth="1"/>
    <col min="11" max="11" width="23.7109375" style="34" customWidth="1"/>
    <col min="12" max="12" width="9.140625" style="34"/>
  </cols>
  <sheetData>
    <row r="1" spans="1:17" ht="33" customHeight="1" thickBot="1" x14ac:dyDescent="0.3">
      <c r="A1" s="119" t="s">
        <v>78</v>
      </c>
      <c r="B1" s="120"/>
      <c r="C1" s="120"/>
      <c r="D1" s="120"/>
      <c r="E1" s="120"/>
      <c r="F1" s="121"/>
      <c r="G1" s="67"/>
    </row>
    <row r="2" spans="1:17" ht="21" customHeight="1" x14ac:dyDescent="0.2">
      <c r="A2" s="61"/>
      <c r="B2" s="57"/>
      <c r="C2" s="57"/>
      <c r="D2" s="57"/>
      <c r="E2" s="57"/>
      <c r="F2" s="62"/>
      <c r="G2" s="59"/>
    </row>
    <row r="3" spans="1:17" ht="21" customHeight="1" x14ac:dyDescent="0.2">
      <c r="A3" s="63" t="s">
        <v>2</v>
      </c>
      <c r="B3" s="122" t="s">
        <v>35</v>
      </c>
      <c r="C3" s="122"/>
      <c r="D3" s="90" t="s">
        <v>5</v>
      </c>
      <c r="E3" s="90" t="s">
        <v>6</v>
      </c>
      <c r="F3" s="64" t="s">
        <v>50</v>
      </c>
      <c r="G3" s="84"/>
      <c r="I3" s="52"/>
      <c r="J3" s="52"/>
      <c r="K3" s="52"/>
      <c r="L3" s="52"/>
    </row>
    <row r="4" spans="1:17" ht="21" customHeight="1" x14ac:dyDescent="0.2">
      <c r="A4" s="65">
        <v>10</v>
      </c>
      <c r="B4" s="123" t="s">
        <v>77</v>
      </c>
      <c r="C4" s="123"/>
      <c r="D4" s="66" t="s">
        <v>0</v>
      </c>
      <c r="E4" s="66">
        <v>5</v>
      </c>
      <c r="F4" s="58">
        <f>'Vysokokmen soliter'!G50</f>
        <v>0</v>
      </c>
      <c r="G4" s="92"/>
    </row>
    <row r="5" spans="1:17" ht="21" customHeight="1" x14ac:dyDescent="0.2">
      <c r="A5" s="67"/>
      <c r="B5" s="68"/>
      <c r="C5" s="69"/>
      <c r="D5" s="67"/>
      <c r="E5" s="70"/>
      <c r="F5" s="71"/>
      <c r="G5" s="71"/>
    </row>
    <row r="6" spans="1:17" ht="21" customHeight="1" x14ac:dyDescent="0.25">
      <c r="A6" s="67"/>
      <c r="B6" s="125" t="s">
        <v>58</v>
      </c>
      <c r="C6" s="125"/>
      <c r="D6" s="125"/>
      <c r="E6" s="69"/>
      <c r="F6" s="60">
        <f>SUM(F4:F4)</f>
        <v>0</v>
      </c>
      <c r="G6" s="60"/>
    </row>
    <row r="7" spans="1:17" ht="21" customHeight="1" x14ac:dyDescent="0.2">
      <c r="A7" s="67"/>
      <c r="B7" s="72" t="s">
        <v>59</v>
      </c>
      <c r="C7" s="69"/>
      <c r="D7" s="69"/>
      <c r="E7" s="69"/>
      <c r="F7" s="71">
        <f>PRODUCT(F6,0.21)</f>
        <v>0</v>
      </c>
      <c r="G7" s="71"/>
    </row>
    <row r="8" spans="1:17" ht="21" customHeight="1" x14ac:dyDescent="0.25">
      <c r="A8" s="67"/>
      <c r="B8" s="124" t="s">
        <v>61</v>
      </c>
      <c r="C8" s="124"/>
      <c r="D8" s="73"/>
      <c r="E8" s="73"/>
      <c r="F8" s="74">
        <f>SUM(F6:F7)</f>
        <v>0</v>
      </c>
      <c r="G8" s="74"/>
      <c r="Q8" s="7"/>
    </row>
    <row r="9" spans="1:17" ht="21" customHeight="1" x14ac:dyDescent="0.25">
      <c r="A9" s="67"/>
      <c r="B9" s="96"/>
      <c r="C9" s="96"/>
      <c r="D9" s="73"/>
      <c r="E9" s="73"/>
      <c r="F9" s="74"/>
      <c r="G9" s="74"/>
      <c r="Q9" s="7"/>
    </row>
    <row r="10" spans="1:17" ht="21" customHeight="1" x14ac:dyDescent="0.25">
      <c r="A10" s="67"/>
      <c r="B10" s="96"/>
      <c r="C10" s="96"/>
      <c r="D10" s="73"/>
      <c r="E10" s="73"/>
      <c r="F10" s="74"/>
      <c r="G10" s="74"/>
      <c r="Q10" s="7"/>
    </row>
    <row r="11" spans="1:17" ht="21" customHeight="1" x14ac:dyDescent="0.2">
      <c r="A11" s="67"/>
      <c r="B11" s="72"/>
      <c r="C11" s="72"/>
      <c r="D11" s="69"/>
      <c r="E11" s="69"/>
      <c r="F11" s="71"/>
      <c r="G11" s="71"/>
      <c r="Q11" s="7"/>
    </row>
    <row r="13" spans="1:17" ht="12.75" x14ac:dyDescent="0.2">
      <c r="D13" s="34"/>
      <c r="F13" s="33"/>
      <c r="G13" s="9"/>
      <c r="H13" s="8"/>
      <c r="I13"/>
      <c r="J13"/>
      <c r="K13"/>
      <c r="L13"/>
    </row>
    <row r="14" spans="1:17" ht="21" customHeight="1" x14ac:dyDescent="0.2"/>
    <row r="15" spans="1:17" ht="21" customHeight="1" x14ac:dyDescent="0.2"/>
    <row r="16" spans="1:17" ht="21" customHeight="1" x14ac:dyDescent="0.2"/>
    <row r="17" ht="21" customHeight="1" x14ac:dyDescent="0.2"/>
    <row r="18" ht="21" customHeight="1" x14ac:dyDescent="0.2"/>
    <row r="19" ht="21" customHeight="1" x14ac:dyDescent="0.2"/>
    <row r="20" ht="21" customHeight="1" x14ac:dyDescent="0.2"/>
    <row r="21" ht="21" customHeight="1" x14ac:dyDescent="0.2"/>
    <row r="22" ht="21" customHeight="1" x14ac:dyDescent="0.2"/>
    <row r="23" ht="21" customHeight="1" x14ac:dyDescent="0.2"/>
    <row r="24" ht="21" customHeight="1" x14ac:dyDescent="0.2"/>
    <row r="25" ht="21" customHeight="1" x14ac:dyDescent="0.2"/>
    <row r="26" ht="21" customHeight="1" x14ac:dyDescent="0.2"/>
    <row r="27" ht="21" customHeight="1" x14ac:dyDescent="0.2"/>
    <row r="28" ht="21" customHeight="1" x14ac:dyDescent="0.2"/>
    <row r="29" ht="21" customHeight="1" x14ac:dyDescent="0.2"/>
    <row r="30" ht="21" customHeight="1" x14ac:dyDescent="0.2"/>
    <row r="31" ht="21" customHeight="1" x14ac:dyDescent="0.2"/>
    <row r="32" ht="21" customHeight="1" x14ac:dyDescent="0.2"/>
    <row r="33" ht="21" customHeight="1" x14ac:dyDescent="0.2"/>
    <row r="34" ht="21" customHeight="1" x14ac:dyDescent="0.2"/>
    <row r="35" ht="21" customHeight="1" x14ac:dyDescent="0.2"/>
    <row r="36" ht="21" customHeight="1" x14ac:dyDescent="0.25"/>
    <row r="37" ht="21" customHeight="1" x14ac:dyDescent="0.2"/>
    <row r="38" ht="21" customHeight="1" x14ac:dyDescent="0.2"/>
    <row r="39" ht="21" customHeight="1" x14ac:dyDescent="0.2"/>
    <row r="40" ht="21" customHeight="1" x14ac:dyDescent="0.2"/>
    <row r="41" ht="21" customHeight="1" x14ac:dyDescent="0.2"/>
    <row r="42" ht="21" customHeight="1" x14ac:dyDescent="0.2"/>
    <row r="43" ht="21" customHeight="1" x14ac:dyDescent="0.2"/>
    <row r="44" ht="21" customHeight="1" x14ac:dyDescent="0.2"/>
    <row r="45" ht="21" customHeight="1" x14ac:dyDescent="0.2"/>
    <row r="46" ht="21" customHeight="1" x14ac:dyDescent="0.2"/>
    <row r="47" ht="21" customHeight="1" x14ac:dyDescent="0.2"/>
    <row r="48" ht="21" customHeight="1" x14ac:dyDescent="0.2"/>
    <row r="49" ht="21" customHeight="1" x14ac:dyDescent="0.2"/>
    <row r="50" ht="21" customHeight="1" x14ac:dyDescent="0.2"/>
    <row r="51" ht="21" customHeight="1" x14ac:dyDescent="0.2"/>
    <row r="52" ht="21" customHeight="1" x14ac:dyDescent="0.2"/>
    <row r="53" ht="21" customHeight="1" x14ac:dyDescent="0.2"/>
    <row r="54" ht="21" customHeight="1" x14ac:dyDescent="0.2"/>
    <row r="55" ht="21" customHeight="1" x14ac:dyDescent="0.2"/>
    <row r="56" ht="21" customHeight="1" x14ac:dyDescent="0.2"/>
    <row r="57" ht="21" customHeight="1" x14ac:dyDescent="0.2"/>
    <row r="58" ht="21" customHeight="1" x14ac:dyDescent="0.2"/>
    <row r="59" ht="21" customHeight="1" x14ac:dyDescent="0.2"/>
    <row r="60" ht="21" customHeight="1" x14ac:dyDescent="0.2"/>
    <row r="61" ht="21" customHeight="1" x14ac:dyDescent="0.2"/>
    <row r="62" ht="21" customHeight="1" x14ac:dyDescent="0.2"/>
    <row r="63" ht="21" customHeight="1" x14ac:dyDescent="0.2"/>
    <row r="64" ht="21" customHeight="1" x14ac:dyDescent="0.2"/>
    <row r="65" ht="21" customHeight="1" x14ac:dyDescent="0.2"/>
    <row r="66" ht="21" customHeight="1" x14ac:dyDescent="0.2"/>
    <row r="67" ht="21" customHeight="1" x14ac:dyDescent="0.2"/>
    <row r="68" ht="21" customHeight="1" x14ac:dyDescent="0.2"/>
    <row r="69" ht="21" customHeight="1" x14ac:dyDescent="0.2"/>
    <row r="70" ht="21" customHeight="1" x14ac:dyDescent="0.2"/>
    <row r="71" ht="21" customHeight="1" x14ac:dyDescent="0.2"/>
    <row r="72" ht="21" customHeight="1" x14ac:dyDescent="0.2"/>
    <row r="73" ht="21" customHeight="1" x14ac:dyDescent="0.2"/>
    <row r="74" ht="21" customHeight="1" x14ac:dyDescent="0.2"/>
    <row r="75" ht="21" customHeight="1" x14ac:dyDescent="0.2"/>
    <row r="76" ht="21" customHeight="1" x14ac:dyDescent="0.2"/>
    <row r="77" ht="21" customHeight="1" x14ac:dyDescent="0.2"/>
    <row r="78" ht="21" customHeight="1" x14ac:dyDescent="0.2"/>
    <row r="79" ht="21" customHeight="1" x14ac:dyDescent="0.2"/>
    <row r="80" ht="21" customHeight="1" x14ac:dyDescent="0.2"/>
    <row r="81" ht="21" customHeight="1" x14ac:dyDescent="0.2"/>
    <row r="82" ht="21" customHeight="1" x14ac:dyDescent="0.2"/>
    <row r="83" ht="21" customHeight="1" x14ac:dyDescent="0.2"/>
    <row r="84" ht="21" customHeight="1" x14ac:dyDescent="0.2"/>
  </sheetData>
  <mergeCells count="5">
    <mergeCell ref="B8:C8"/>
    <mergeCell ref="B6:D6"/>
    <mergeCell ref="B4:C4"/>
    <mergeCell ref="A1:F1"/>
    <mergeCell ref="B3:C3"/>
  </mergeCells>
  <phoneticPr fontId="4" type="noConversion"/>
  <pageMargins left="0.78740157499999996" right="0.78740157499999996" top="0.984251969" bottom="0.984251969" header="0.4921259845" footer="0.4921259845"/>
  <pageSetup paperSize="9" scale="75" fitToHeight="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Vysokokmen soliter</vt:lpstr>
      <vt:lpstr>Celková_rekapitulace_</vt:lpstr>
    </vt:vector>
  </TitlesOfParts>
  <Company>Martinek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 Martinek</dc:creator>
  <cp:lastModifiedBy>Ing. Hana Malá</cp:lastModifiedBy>
  <cp:lastPrinted>2015-03-19T12:43:24Z</cp:lastPrinted>
  <dcterms:created xsi:type="dcterms:W3CDTF">2005-10-05T11:32:44Z</dcterms:created>
  <dcterms:modified xsi:type="dcterms:W3CDTF">2020-10-07T08:20:52Z</dcterms:modified>
</cp:coreProperties>
</file>